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'Лист3'!$A$1:$D$46</definedName>
  </definedNames>
  <calcPr fullCalcOnLoad="1"/>
</workbook>
</file>

<file path=xl/sharedStrings.xml><?xml version="1.0" encoding="utf-8"?>
<sst xmlns="http://schemas.openxmlformats.org/spreadsheetml/2006/main" count="237" uniqueCount="99">
  <si>
    <t>Наименование</t>
  </si>
  <si>
    <t>Раз-дел</t>
  </si>
  <si>
    <t>Под-раз-дел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</si>
  <si>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</si>
  <si>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</si>
  <si>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</si>
  <si>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</si>
  <si>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</si>
  <si>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</si>
  <si>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</si>
  <si>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</si>
  <si>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</si>
  <si>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</si>
  <si>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</si>
  <si>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</si>
  <si>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</si>
  <si>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</si>
  <si>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</si>
  <si>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</si>
  <si>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</si>
  <si>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</si>
  <si>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</si>
  <si>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</si>
  <si>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</si>
  <si>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</si>
  <si>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</si>
  <si>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</si>
  <si>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</si>
  <si>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</si>
  <si>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</si>
  <si>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</si>
  <si>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</si>
  <si>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</si>
  <si>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</si>
  <si>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</si>
  <si>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</si>
  <si>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</si>
  <si>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</si>
  <si>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</si>
  <si>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</si>
  <si>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</si>
  <si>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</si>
  <si>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</si>
  <si>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</si>
  <si>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</si>
  <si>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</si>
  <si>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</si>
  <si>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Дорожное хозяйство (Дорожный фонд)</t>
  </si>
  <si>
    <t>Обеспечение пожарной безопасности</t>
  </si>
  <si>
    <t>удельный вес 2016г.</t>
  </si>
  <si>
    <t>отклонение, %</t>
  </si>
  <si>
    <t>отклонение, +/-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</si>
  <si>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</si>
  <si>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</si>
  <si>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</si>
  <si>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 xml:space="preserve">Сумма, тыс.руб. </t>
  </si>
  <si>
    <t>Раздел</t>
  </si>
  <si>
    <t>Подраздел</t>
  </si>
  <si>
    <t>Распределение бюджетных ассигнований бюджета МО "Вельское" на 2018 год по разделам, подразделам функциональной классификации расходов бюджетов РФ</t>
  </si>
  <si>
    <t>Приложение №5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год"                                                                                                                                                                                                          № _____ от __________ 2017года</t>
  </si>
  <si>
    <t>Сумма, тыс.руб. 2017г.</t>
  </si>
  <si>
    <t>Сумма, тыс.руб. 2018г.</t>
  </si>
  <si>
    <t>пож безопасность</t>
  </si>
  <si>
    <t>терроризм</t>
  </si>
  <si>
    <t xml:space="preserve">поддержка дорожного хозяйства </t>
  </si>
  <si>
    <t>историческая часть города</t>
  </si>
  <si>
    <t>поддержка жил хоз-в</t>
  </si>
  <si>
    <t>мероприятия в области коммунального хозяйства</t>
  </si>
  <si>
    <t>озеленение</t>
  </si>
  <si>
    <t>содержание мест общего пользования</t>
  </si>
  <si>
    <t>уличное освещение</t>
  </si>
  <si>
    <t>проведение празд мероприятий</t>
  </si>
  <si>
    <t>содержание и ремонт объектов благоустройства</t>
  </si>
  <si>
    <t>весенняя и осенняя уборка мусора</t>
  </si>
  <si>
    <t>реабилитация молодежи</t>
  </si>
  <si>
    <t>содействие занятости</t>
  </si>
  <si>
    <t>формирование гражд ответственности</t>
  </si>
  <si>
    <t>поддержка молодежи</t>
  </si>
  <si>
    <t>дворец культуры</t>
  </si>
  <si>
    <t>проведение мероприятий</t>
  </si>
  <si>
    <t>обеспечение проведения праздников</t>
  </si>
  <si>
    <t>проведение спорт мероприят</t>
  </si>
  <si>
    <t>поддержка спортсменов</t>
  </si>
  <si>
    <t xml:space="preserve">обеспечение деят местного самоуправл </t>
  </si>
  <si>
    <t>оказание помощи соц уязв группам</t>
  </si>
  <si>
    <t>соц поддержка старшего поколения</t>
  </si>
  <si>
    <t>соц поддержка поч граждан</t>
  </si>
  <si>
    <t>соц поддержка в области пас перевозок</t>
  </si>
  <si>
    <t>доплата к пенсии</t>
  </si>
  <si>
    <t>межевание под многокварт домами</t>
  </si>
  <si>
    <t>проекты архитектура</t>
  </si>
  <si>
    <t>ТОСЫ</t>
  </si>
  <si>
    <t>комиссии</t>
  </si>
  <si>
    <t>смета</t>
  </si>
  <si>
    <t>обслуживание долга</t>
  </si>
  <si>
    <t>резервные фонды</t>
  </si>
  <si>
    <t>газификация</t>
  </si>
  <si>
    <t>Массовый спорт</t>
  </si>
  <si>
    <t>Приложение №1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"Об уточнении бюджета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год"                                                                                                                                                                                                          № 177 от 13.11.2018года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</si>
</sst>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2" fillId="0" borderId="10" xfId="0" applyNumberFormat="1" applyFont="1" applyBorder="1" applyAlignment="1">
      <alignment/>
    </xf>
    <xf numFmtId="0" fontId="0" fillId="9" borderId="10" xfId="0" applyFont="1" applyFill="1" applyBorder="1" applyAlignment="1">
      <alignment/>
    </xf>
    <xf numFmtId="188" fontId="0" fillId="9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188" fontId="0" fillId="9" borderId="10" xfId="0" applyNumberFormat="1" applyFill="1" applyBorder="1" applyAlignment="1">
      <alignment/>
    </xf>
    <xf numFmtId="0" fontId="39" fillId="0" borderId="0" xfId="0" applyFont="1" applyAlignment="1">
      <alignment/>
    </xf>
    <xf numFmtId="193" fontId="0" fillId="3" borderId="10" xfId="0" applyNumberFormat="1" applyFont="1" applyFill="1" applyBorder="1" applyAlignment="1">
      <alignment/>
    </xf>
    <xf numFmtId="193" fontId="0" fillId="32" borderId="10" xfId="0" applyNumberFormat="1" applyFill="1" applyBorder="1" applyAlignment="1">
      <alignment/>
    </xf>
    <xf numFmtId="193" fontId="2" fillId="32" borderId="10" xfId="0" applyNumberFormat="1" applyFont="1" applyFill="1" applyBorder="1" applyAlignment="1">
      <alignment/>
    </xf>
    <xf numFmtId="193" fontId="0" fillId="3" borderId="10" xfId="0" applyNumberFormat="1" applyFill="1" applyBorder="1" applyAlignment="1">
      <alignment/>
    </xf>
    <xf numFmtId="193" fontId="0" fillId="32" borderId="10" xfId="0" applyNumberFormat="1" applyFont="1" applyFill="1" applyBorder="1" applyAlignment="1">
      <alignment/>
    </xf>
    <xf numFmtId="193" fontId="2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A7" sqref="A7:C8"/>
    </sheetView>
  </sheetViews>
  <sheetFormatPr defaultColWidth="9.140625" defaultRowHeight="12.75"/>
  <cols>
    <col min="1" max="1" width="59.8515625" style="0" customWidth="1"/>
    <col min="2" max="2" width="12.00390625" style="0" customWidth="1"/>
    <col min="3" max="3" width="15.421875" style="0" customWidth="1"/>
    <col min="4" max="4" width="15.28125" style="0" customWidth="1"/>
  </cols>
  <sheetData>
    <row r="1" spans="2:4" ht="12.75" customHeight="1">
      <c r="B1" s="38" t="s">
        <v>98</v>
      </c>
      <c r="C1" s="39"/>
      <c r="D1" s="39"/>
    </row>
    <row r="2" spans="2:4" ht="12.75">
      <c r="B2" s="39"/>
      <c r="C2" s="39"/>
      <c r="D2" s="39"/>
    </row>
    <row r="3" spans="2:4" ht="12.75">
      <c r="B3" s="39"/>
      <c r="C3" s="39"/>
      <c r="D3" s="39"/>
    </row>
    <row r="4" spans="2:4" ht="12.75">
      <c r="B4" s="39"/>
      <c r="C4" s="39"/>
      <c r="D4" s="39"/>
    </row>
    <row r="5" spans="2:4" ht="12.75">
      <c r="B5" s="39"/>
      <c r="C5" s="39"/>
      <c r="D5" s="39"/>
    </row>
    <row r="6" spans="2:4" ht="12.75">
      <c r="B6" s="39"/>
      <c r="C6" s="39"/>
      <c r="D6" s="39"/>
    </row>
    <row r="7" spans="1:3" ht="12.75" customHeight="1">
      <c r="A7" s="36"/>
      <c r="B7" s="36"/>
      <c r="C7" s="36"/>
    </row>
    <row r="8" spans="1:3" ht="12.75">
      <c r="A8" s="36"/>
      <c r="B8" s="36"/>
      <c r="C8" s="36"/>
    </row>
    <row r="9" spans="1:4" ht="12.75" customHeight="1">
      <c r="A9" s="36" t="s">
        <v>58</v>
      </c>
      <c r="B9" s="36"/>
      <c r="C9" s="36"/>
      <c r="D9" s="36"/>
    </row>
    <row r="10" spans="1:4" ht="12.75">
      <c r="A10" s="37"/>
      <c r="B10" s="37"/>
      <c r="C10" s="37"/>
      <c r="D10" s="37"/>
    </row>
    <row r="11" spans="1:4" ht="12.75" customHeight="1">
      <c r="A11" s="40" t="s">
        <v>0</v>
      </c>
      <c r="B11" s="34" t="s">
        <v>56</v>
      </c>
      <c r="C11" s="34" t="s">
        <v>57</v>
      </c>
      <c r="D11" s="34" t="s">
        <v>55</v>
      </c>
    </row>
    <row r="12" spans="1:4" ht="31.5" customHeight="1">
      <c r="A12" s="40"/>
      <c r="B12" s="35"/>
      <c r="C12" s="35"/>
      <c r="D12" s="35"/>
    </row>
    <row r="13" spans="1:4" ht="12.75">
      <c r="A13" s="1">
        <v>1</v>
      </c>
      <c r="B13" s="2">
        <v>2</v>
      </c>
      <c r="C13" s="2">
        <v>3</v>
      </c>
      <c r="D13" s="14">
        <v>6</v>
      </c>
    </row>
    <row r="14" spans="1:4" ht="12.75">
      <c r="A14" s="3" t="s">
        <v>3</v>
      </c>
      <c r="B14" s="4" t="s">
        <v>4</v>
      </c>
      <c r="C14" s="4" t="s">
        <v>5</v>
      </c>
      <c r="D14" s="28">
        <f>D15+D16+D17+D19+D20+D18</f>
        <v>22810.891330000002</v>
      </c>
    </row>
    <row r="15" spans="1:4" ht="40.5" customHeight="1">
      <c r="A15" s="5" t="s">
        <v>6</v>
      </c>
      <c r="B15" s="6" t="s">
        <v>4</v>
      </c>
      <c r="C15" s="6" t="s">
        <v>7</v>
      </c>
      <c r="D15" s="29">
        <v>1746.125</v>
      </c>
    </row>
    <row r="16" spans="1:4" ht="50.25" customHeight="1">
      <c r="A16" s="5" t="s">
        <v>8</v>
      </c>
      <c r="B16" s="6" t="s">
        <v>4</v>
      </c>
      <c r="C16" s="6" t="s">
        <v>9</v>
      </c>
      <c r="D16" s="29">
        <v>1042</v>
      </c>
    </row>
    <row r="17" spans="1:4" ht="54.75" customHeight="1">
      <c r="A17" s="5" t="s">
        <v>10</v>
      </c>
      <c r="B17" s="6" t="s">
        <v>4</v>
      </c>
      <c r="C17" s="6" t="s">
        <v>11</v>
      </c>
      <c r="D17" s="29">
        <f>17115.57533+1200+300-34.51</f>
        <v>18581.06533</v>
      </c>
    </row>
    <row r="18" spans="1:4" ht="41.25" customHeight="1">
      <c r="A18" s="5" t="s">
        <v>52</v>
      </c>
      <c r="B18" s="6" t="s">
        <v>4</v>
      </c>
      <c r="C18" s="6" t="s">
        <v>53</v>
      </c>
      <c r="D18" s="29">
        <v>345</v>
      </c>
    </row>
    <row r="19" spans="1:4" ht="16.5" customHeight="1">
      <c r="A19" s="5" t="s">
        <v>13</v>
      </c>
      <c r="B19" s="6" t="s">
        <v>4</v>
      </c>
      <c r="C19" s="6" t="s">
        <v>14</v>
      </c>
      <c r="D19" s="29">
        <v>367.701</v>
      </c>
    </row>
    <row r="20" spans="1:4" ht="28.5" customHeight="1">
      <c r="A20" s="5" t="s">
        <v>15</v>
      </c>
      <c r="B20" s="6" t="s">
        <v>4</v>
      </c>
      <c r="C20" s="6" t="s">
        <v>16</v>
      </c>
      <c r="D20" s="30">
        <v>729</v>
      </c>
    </row>
    <row r="21" spans="1:4" ht="45.75" customHeight="1">
      <c r="A21" s="3" t="s">
        <v>17</v>
      </c>
      <c r="B21" s="4" t="s">
        <v>9</v>
      </c>
      <c r="C21" s="4" t="s">
        <v>5</v>
      </c>
      <c r="D21" s="31">
        <f>D22+D24+D23</f>
        <v>1417</v>
      </c>
    </row>
    <row r="22" spans="1:4" ht="41.25" customHeight="1">
      <c r="A22" s="5" t="s">
        <v>18</v>
      </c>
      <c r="B22" s="6" t="s">
        <v>9</v>
      </c>
      <c r="C22" s="6" t="s">
        <v>19</v>
      </c>
      <c r="D22" s="30">
        <v>617</v>
      </c>
    </row>
    <row r="23" spans="1:4" ht="17.25" customHeight="1">
      <c r="A23" s="5" t="s">
        <v>48</v>
      </c>
      <c r="B23" s="6" t="s">
        <v>9</v>
      </c>
      <c r="C23" s="6" t="s">
        <v>20</v>
      </c>
      <c r="D23" s="29">
        <f>700-200</f>
        <v>500</v>
      </c>
    </row>
    <row r="24" spans="1:4" s="19" customFormat="1" ht="30" customHeight="1">
      <c r="A24" s="5" t="s">
        <v>46</v>
      </c>
      <c r="B24" s="6" t="s">
        <v>9</v>
      </c>
      <c r="C24" s="6" t="s">
        <v>42</v>
      </c>
      <c r="D24" s="32">
        <v>300</v>
      </c>
    </row>
    <row r="25" spans="1:4" ht="14.25" customHeight="1">
      <c r="A25" s="3" t="s">
        <v>21</v>
      </c>
      <c r="B25" s="4" t="s">
        <v>11</v>
      </c>
      <c r="C25" s="4" t="s">
        <v>5</v>
      </c>
      <c r="D25" s="31">
        <f>D28+D27+D26</f>
        <v>29205.096</v>
      </c>
    </row>
    <row r="26" spans="1:4" ht="17.25" customHeight="1">
      <c r="A26" s="5" t="s">
        <v>45</v>
      </c>
      <c r="B26" s="6" t="s">
        <v>11</v>
      </c>
      <c r="C26" s="6" t="s">
        <v>31</v>
      </c>
      <c r="D26" s="32">
        <v>0.001</v>
      </c>
    </row>
    <row r="27" spans="1:4" ht="17.25" customHeight="1">
      <c r="A27" s="5" t="s">
        <v>47</v>
      </c>
      <c r="B27" s="6" t="s">
        <v>11</v>
      </c>
      <c r="C27" s="6" t="s">
        <v>19</v>
      </c>
      <c r="D27" s="32">
        <f>28239.851-493.513</f>
        <v>27746.338</v>
      </c>
    </row>
    <row r="28" spans="1:4" ht="19.5" customHeight="1">
      <c r="A28" s="5" t="s">
        <v>23</v>
      </c>
      <c r="B28" s="6" t="s">
        <v>11</v>
      </c>
      <c r="C28" s="6" t="s">
        <v>24</v>
      </c>
      <c r="D28" s="32">
        <f>2362-903.243</f>
        <v>1458.757</v>
      </c>
    </row>
    <row r="29" spans="1:4" ht="12.75">
      <c r="A29" s="3" t="s">
        <v>25</v>
      </c>
      <c r="B29" s="4" t="s">
        <v>22</v>
      </c>
      <c r="C29" s="4" t="s">
        <v>5</v>
      </c>
      <c r="D29" s="31">
        <f>D30+D31+D32</f>
        <v>52028.043999999994</v>
      </c>
    </row>
    <row r="30" spans="1:4" ht="15" customHeight="1">
      <c r="A30" s="5" t="s">
        <v>26</v>
      </c>
      <c r="B30" s="6" t="s">
        <v>22</v>
      </c>
      <c r="C30" s="6" t="s">
        <v>4</v>
      </c>
      <c r="D30" s="29">
        <f>10980.698+493.513-1435-265-100</f>
        <v>9674.211000000001</v>
      </c>
    </row>
    <row r="31" spans="1:4" ht="12" customHeight="1">
      <c r="A31" s="5" t="s">
        <v>27</v>
      </c>
      <c r="B31" s="6" t="s">
        <v>22</v>
      </c>
      <c r="C31" s="6" t="s">
        <v>7</v>
      </c>
      <c r="D31" s="29">
        <v>10642.999</v>
      </c>
    </row>
    <row r="32" spans="1:4" ht="12.75">
      <c r="A32" s="8" t="s">
        <v>28</v>
      </c>
      <c r="B32" s="6" t="s">
        <v>22</v>
      </c>
      <c r="C32" s="6" t="s">
        <v>9</v>
      </c>
      <c r="D32" s="32">
        <v>31710.834</v>
      </c>
    </row>
    <row r="33" spans="1:4" ht="21" customHeight="1">
      <c r="A33" s="3" t="s">
        <v>29</v>
      </c>
      <c r="B33" s="4" t="s">
        <v>12</v>
      </c>
      <c r="C33" s="4" t="s">
        <v>5</v>
      </c>
      <c r="D33" s="31">
        <f>D34</f>
        <v>191</v>
      </c>
    </row>
    <row r="34" spans="1:4" ht="25.5" customHeight="1">
      <c r="A34" s="5" t="s">
        <v>30</v>
      </c>
      <c r="B34" s="6" t="s">
        <v>12</v>
      </c>
      <c r="C34" s="6" t="s">
        <v>12</v>
      </c>
      <c r="D34" s="29">
        <f>100+80+5+6</f>
        <v>191</v>
      </c>
    </row>
    <row r="35" spans="1:4" ht="12.75">
      <c r="A35" s="3" t="s">
        <v>43</v>
      </c>
      <c r="B35" s="4" t="s">
        <v>31</v>
      </c>
      <c r="C35" s="4" t="s">
        <v>5</v>
      </c>
      <c r="D35" s="31">
        <f>D36</f>
        <v>11813.5</v>
      </c>
    </row>
    <row r="36" spans="1:4" ht="12.75">
      <c r="A36" s="5" t="s">
        <v>32</v>
      </c>
      <c r="B36" s="6" t="s">
        <v>31</v>
      </c>
      <c r="C36" s="6" t="s">
        <v>4</v>
      </c>
      <c r="D36" s="29">
        <f>10013.5+1439.677+360.323</f>
        <v>11813.5</v>
      </c>
    </row>
    <row r="37" spans="1:4" ht="36.75" customHeight="1">
      <c r="A37" s="3" t="s">
        <v>33</v>
      </c>
      <c r="B37" s="4" t="s">
        <v>34</v>
      </c>
      <c r="C37" s="4" t="s">
        <v>35</v>
      </c>
      <c r="D37" s="31">
        <f>D39+D38</f>
        <v>310</v>
      </c>
    </row>
    <row r="38" spans="1:4" ht="12.75" customHeight="1">
      <c r="A38" s="5" t="s">
        <v>36</v>
      </c>
      <c r="B38" s="6" t="s">
        <v>20</v>
      </c>
      <c r="C38" s="6" t="s">
        <v>4</v>
      </c>
      <c r="D38" s="29">
        <v>5</v>
      </c>
    </row>
    <row r="39" spans="1:4" ht="12.75">
      <c r="A39" s="5" t="s">
        <v>54</v>
      </c>
      <c r="B39" s="6" t="s">
        <v>20</v>
      </c>
      <c r="C39" s="6" t="s">
        <v>9</v>
      </c>
      <c r="D39" s="32">
        <f>70+80+55+100</f>
        <v>305</v>
      </c>
    </row>
    <row r="40" spans="1:4" ht="12.75">
      <c r="A40" s="3" t="s">
        <v>38</v>
      </c>
      <c r="B40" s="4" t="s">
        <v>14</v>
      </c>
      <c r="C40" s="4" t="s">
        <v>5</v>
      </c>
      <c r="D40" s="31">
        <f>D41</f>
        <v>600</v>
      </c>
    </row>
    <row r="41" spans="1:4" ht="12.75">
      <c r="A41" s="9" t="s">
        <v>39</v>
      </c>
      <c r="B41" s="10" t="s">
        <v>14</v>
      </c>
      <c r="C41" s="10" t="s">
        <v>4</v>
      </c>
      <c r="D41" s="29">
        <v>600</v>
      </c>
    </row>
    <row r="42" spans="1:4" ht="12.75">
      <c r="A42" s="3" t="s">
        <v>97</v>
      </c>
      <c r="B42" s="4" t="s">
        <v>14</v>
      </c>
      <c r="C42" s="4" t="s">
        <v>5</v>
      </c>
      <c r="D42" s="31">
        <f>D43</f>
        <v>1096.557</v>
      </c>
    </row>
    <row r="43" spans="1:4" ht="12.75">
      <c r="A43" s="9" t="s">
        <v>97</v>
      </c>
      <c r="B43" s="10" t="s">
        <v>14</v>
      </c>
      <c r="C43" s="10" t="s">
        <v>7</v>
      </c>
      <c r="D43" s="29">
        <v>1096.557</v>
      </c>
    </row>
    <row r="44" spans="1:4" ht="12.75">
      <c r="A44" s="11" t="s">
        <v>40</v>
      </c>
      <c r="B44" s="7" t="s">
        <v>16</v>
      </c>
      <c r="C44" s="7" t="s">
        <v>5</v>
      </c>
      <c r="D44" s="31">
        <f>D45</f>
        <v>137.753</v>
      </c>
    </row>
    <row r="45" spans="1:4" ht="24">
      <c r="A45" s="12" t="s">
        <v>41</v>
      </c>
      <c r="B45" s="6" t="s">
        <v>16</v>
      </c>
      <c r="C45" s="6" t="s">
        <v>4</v>
      </c>
      <c r="D45" s="29">
        <f>500-362.247</f>
        <v>137.753</v>
      </c>
    </row>
    <row r="46" spans="1:4" ht="12.75">
      <c r="A46" s="13" t="s">
        <v>44</v>
      </c>
      <c r="B46" s="13"/>
      <c r="C46" s="13"/>
      <c r="D46" s="33">
        <f>D14+D21+D25+D29+D33+D35+D37+D40+D44+D42</f>
        <v>119609.84133</v>
      </c>
    </row>
    <row r="48" ht="12.75" hidden="1"/>
    <row r="49" spans="1:3" ht="12.75" hidden="1">
      <c r="A49" t="s">
        <v>62</v>
      </c>
      <c r="B49" s="27"/>
      <c r="C49">
        <v>700000</v>
      </c>
    </row>
    <row r="50" spans="1:3" ht="12.75" hidden="1">
      <c r="A50" t="s">
        <v>63</v>
      </c>
      <c r="B50" s="27"/>
      <c r="C50">
        <v>300000</v>
      </c>
    </row>
    <row r="51" spans="1:3" ht="12.75" hidden="1">
      <c r="A51" t="s">
        <v>64</v>
      </c>
      <c r="B51" s="27"/>
      <c r="C51">
        <v>21600000</v>
      </c>
    </row>
    <row r="52" spans="1:3" ht="12.75" hidden="1">
      <c r="A52" t="s">
        <v>65</v>
      </c>
      <c r="B52" s="27"/>
      <c r="C52">
        <v>3000000</v>
      </c>
    </row>
    <row r="53" spans="1:3" ht="12.75" hidden="1">
      <c r="A53" t="s">
        <v>66</v>
      </c>
      <c r="B53" s="27"/>
      <c r="C53">
        <v>7318000</v>
      </c>
    </row>
    <row r="54" spans="1:3" ht="12.75" hidden="1">
      <c r="A54" t="s">
        <v>67</v>
      </c>
      <c r="B54" s="27"/>
      <c r="C54">
        <v>9500000</v>
      </c>
    </row>
    <row r="55" spans="1:3" ht="12.75" hidden="1">
      <c r="A55" t="s">
        <v>68</v>
      </c>
      <c r="B55" s="27"/>
      <c r="C55">
        <v>564000</v>
      </c>
    </row>
    <row r="56" spans="1:3" ht="12.75" hidden="1">
      <c r="A56" t="s">
        <v>69</v>
      </c>
      <c r="B56" s="27"/>
      <c r="C56">
        <v>4850000</v>
      </c>
    </row>
    <row r="57" spans="1:3" ht="12.75" hidden="1">
      <c r="A57" t="s">
        <v>70</v>
      </c>
      <c r="B57" s="27"/>
      <c r="C57">
        <v>8200000</v>
      </c>
    </row>
    <row r="58" spans="1:3" ht="12.75" hidden="1">
      <c r="A58" t="s">
        <v>71</v>
      </c>
      <c r="B58" s="27"/>
      <c r="C58">
        <v>902000</v>
      </c>
    </row>
    <row r="59" spans="1:3" ht="12.75" hidden="1">
      <c r="A59" t="s">
        <v>72</v>
      </c>
      <c r="B59" s="27"/>
      <c r="C59">
        <v>2860000</v>
      </c>
    </row>
    <row r="60" spans="1:3" ht="12.75" hidden="1">
      <c r="A60" t="s">
        <v>73</v>
      </c>
      <c r="B60" s="27"/>
      <c r="C60">
        <v>1100000</v>
      </c>
    </row>
    <row r="61" spans="1:3" ht="12.75" hidden="1">
      <c r="A61" t="s">
        <v>74</v>
      </c>
      <c r="B61" s="27"/>
      <c r="C61" s="27">
        <v>200000</v>
      </c>
    </row>
    <row r="62" spans="1:3" ht="12.75" hidden="1">
      <c r="A62" t="s">
        <v>75</v>
      </c>
      <c r="B62" s="27"/>
      <c r="C62" s="27">
        <v>80000</v>
      </c>
    </row>
    <row r="63" spans="1:3" ht="12.75" hidden="1">
      <c r="A63" t="s">
        <v>76</v>
      </c>
      <c r="B63" s="27"/>
      <c r="C63" s="27">
        <v>5000</v>
      </c>
    </row>
    <row r="64" spans="1:3" ht="12.75" hidden="1">
      <c r="A64" t="s">
        <v>77</v>
      </c>
      <c r="B64" s="27"/>
      <c r="C64" s="27">
        <v>6000</v>
      </c>
    </row>
    <row r="65" spans="1:3" ht="12.75" hidden="1">
      <c r="A65" t="s">
        <v>78</v>
      </c>
      <c r="B65" s="27"/>
      <c r="C65" s="27">
        <v>6962889.28</v>
      </c>
    </row>
    <row r="66" spans="1:3" ht="12.75" hidden="1">
      <c r="A66" t="s">
        <v>79</v>
      </c>
      <c r="B66" s="27"/>
      <c r="C66" s="27">
        <v>600000</v>
      </c>
    </row>
    <row r="67" spans="1:3" ht="12.75" hidden="1">
      <c r="A67" t="s">
        <v>80</v>
      </c>
      <c r="B67" s="27"/>
      <c r="C67" s="27">
        <v>595000</v>
      </c>
    </row>
    <row r="68" spans="1:3" ht="12.75" hidden="1">
      <c r="A68" t="s">
        <v>81</v>
      </c>
      <c r="B68" s="27"/>
      <c r="C68" s="27">
        <v>550000</v>
      </c>
    </row>
    <row r="69" spans="1:3" ht="12.75" hidden="1">
      <c r="A69" t="s">
        <v>82</v>
      </c>
      <c r="B69" s="27"/>
      <c r="C69" s="27">
        <v>50000</v>
      </c>
    </row>
    <row r="70" spans="1:3" ht="12.75" hidden="1">
      <c r="A70" t="s">
        <v>83</v>
      </c>
      <c r="B70" s="27"/>
      <c r="C70">
        <v>719000</v>
      </c>
    </row>
    <row r="71" spans="1:3" ht="12.75" hidden="1">
      <c r="A71" t="s">
        <v>84</v>
      </c>
      <c r="B71" s="27"/>
      <c r="C71">
        <v>70000</v>
      </c>
    </row>
    <row r="72" spans="1:3" ht="12.75" hidden="1">
      <c r="A72" t="s">
        <v>85</v>
      </c>
      <c r="B72" s="27"/>
      <c r="C72">
        <v>80000</v>
      </c>
    </row>
    <row r="73" spans="1:3" ht="12.75" hidden="1">
      <c r="A73" t="s">
        <v>86</v>
      </c>
      <c r="B73" s="27"/>
      <c r="C73">
        <v>55000</v>
      </c>
    </row>
    <row r="74" spans="1:3" ht="12.75" hidden="1">
      <c r="A74" t="s">
        <v>87</v>
      </c>
      <c r="B74" s="27"/>
      <c r="C74">
        <v>270000</v>
      </c>
    </row>
    <row r="75" spans="1:3" ht="12.75" hidden="1">
      <c r="A75" t="s">
        <v>88</v>
      </c>
      <c r="B75" s="27"/>
      <c r="C75">
        <v>5000</v>
      </c>
    </row>
    <row r="76" ht="12.75" hidden="1">
      <c r="A76" t="s">
        <v>89</v>
      </c>
    </row>
    <row r="77" spans="1:3" ht="12.75" hidden="1">
      <c r="A77" t="s">
        <v>89</v>
      </c>
      <c r="B77" s="27"/>
      <c r="C77" s="27">
        <f>350000+11667</f>
        <v>361667</v>
      </c>
    </row>
    <row r="78" spans="1:3" ht="12.75" hidden="1">
      <c r="A78" t="s">
        <v>90</v>
      </c>
      <c r="B78" s="27"/>
      <c r="C78">
        <v>2000000</v>
      </c>
    </row>
    <row r="79" spans="1:3" ht="12.75" hidden="1">
      <c r="A79" t="s">
        <v>91</v>
      </c>
      <c r="C79">
        <v>200000</v>
      </c>
    </row>
    <row r="80" spans="1:3" ht="12.75" hidden="1">
      <c r="A80" t="s">
        <v>92</v>
      </c>
      <c r="C80">
        <v>75000</v>
      </c>
    </row>
    <row r="81" spans="1:3" ht="12.75" hidden="1">
      <c r="A81" t="s">
        <v>96</v>
      </c>
      <c r="B81" s="27"/>
      <c r="C81">
        <v>0</v>
      </c>
    </row>
    <row r="82" spans="1:3" ht="12.75" hidden="1">
      <c r="A82" t="s">
        <v>94</v>
      </c>
      <c r="B82" s="27"/>
      <c r="C82">
        <v>800000</v>
      </c>
    </row>
    <row r="83" spans="1:3" ht="12.75" hidden="1">
      <c r="A83" t="s">
        <v>95</v>
      </c>
      <c r="B83" s="27"/>
      <c r="C83">
        <v>600000</v>
      </c>
    </row>
    <row r="84" spans="1:3" ht="12.75" hidden="1">
      <c r="A84" t="s">
        <v>93</v>
      </c>
      <c r="C84">
        <v>19694000</v>
      </c>
    </row>
    <row r="85" ht="12.75" hidden="1"/>
    <row r="86" ht="12.75" hidden="1">
      <c r="C86">
        <f>SUM(C49:C85)</f>
        <v>94872556.28</v>
      </c>
    </row>
    <row r="87" ht="12.75" hidden="1">
      <c r="C87">
        <v>95121000</v>
      </c>
    </row>
    <row r="88" spans="3:4" ht="12.75" hidden="1">
      <c r="C88">
        <f>C86-C87</f>
        <v>-248443.7199999988</v>
      </c>
      <c r="D88">
        <v>260000</v>
      </c>
    </row>
    <row r="89" ht="12.75" hidden="1"/>
  </sheetData>
  <sheetProtection/>
  <mergeCells count="7">
    <mergeCell ref="C11:C12"/>
    <mergeCell ref="A9:D10"/>
    <mergeCell ref="D11:D12"/>
    <mergeCell ref="B1:D6"/>
    <mergeCell ref="A7:C8"/>
    <mergeCell ref="A11:A12"/>
    <mergeCell ref="B11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25">
      <selection activeCell="E39" sqref="E39"/>
    </sheetView>
  </sheetViews>
  <sheetFormatPr defaultColWidth="9.140625" defaultRowHeight="12.75"/>
  <cols>
    <col min="1" max="1" width="47.00390625" style="0" customWidth="1"/>
    <col min="2" max="3" width="6.57421875" style="0" customWidth="1"/>
    <col min="4" max="4" width="8.7109375" style="0" customWidth="1"/>
  </cols>
  <sheetData>
    <row r="1" spans="2:8" ht="12.75" customHeight="1">
      <c r="B1" s="39" t="s">
        <v>59</v>
      </c>
      <c r="C1" s="39"/>
      <c r="D1" s="39"/>
      <c r="E1" s="39"/>
      <c r="F1" s="39"/>
      <c r="G1" s="39"/>
      <c r="H1" s="39"/>
    </row>
    <row r="2" spans="2:8" ht="12.75">
      <c r="B2" s="39"/>
      <c r="C2" s="39"/>
      <c r="D2" s="39"/>
      <c r="E2" s="39"/>
      <c r="F2" s="39"/>
      <c r="G2" s="39"/>
      <c r="H2" s="39"/>
    </row>
    <row r="3" spans="2:8" ht="12.75">
      <c r="B3" s="39"/>
      <c r="C3" s="39"/>
      <c r="D3" s="39"/>
      <c r="E3" s="39"/>
      <c r="F3" s="39"/>
      <c r="G3" s="39"/>
      <c r="H3" s="39"/>
    </row>
    <row r="4" spans="2:8" ht="12.75">
      <c r="B4" s="39"/>
      <c r="C4" s="39"/>
      <c r="D4" s="39"/>
      <c r="E4" s="39"/>
      <c r="F4" s="39"/>
      <c r="G4" s="39"/>
      <c r="H4" s="39"/>
    </row>
    <row r="5" spans="2:8" ht="12.75">
      <c r="B5" s="39"/>
      <c r="C5" s="39"/>
      <c r="D5" s="39"/>
      <c r="E5" s="39"/>
      <c r="F5" s="39"/>
      <c r="G5" s="39"/>
      <c r="H5" s="39"/>
    </row>
    <row r="6" spans="2:8" ht="12.75">
      <c r="B6" s="39"/>
      <c r="C6" s="39"/>
      <c r="D6" s="39"/>
      <c r="E6" s="39"/>
      <c r="F6" s="39"/>
      <c r="G6" s="39"/>
      <c r="H6" s="39"/>
    </row>
    <row r="7" spans="1:4" ht="12.75" customHeight="1">
      <c r="A7" s="36"/>
      <c r="B7" s="36"/>
      <c r="C7" s="36"/>
      <c r="D7" s="36"/>
    </row>
    <row r="8" spans="1:4" ht="12.75">
      <c r="A8" s="36"/>
      <c r="B8" s="36"/>
      <c r="C8" s="36"/>
      <c r="D8" s="36"/>
    </row>
    <row r="9" spans="1:4" ht="12.75">
      <c r="A9" s="36" t="s">
        <v>58</v>
      </c>
      <c r="B9" s="36"/>
      <c r="C9" s="36"/>
      <c r="D9" s="36"/>
    </row>
    <row r="10" spans="1:4" ht="12.75">
      <c r="A10" s="36"/>
      <c r="B10" s="36"/>
      <c r="C10" s="36"/>
      <c r="D10" s="36"/>
    </row>
    <row r="11" spans="1:8" ht="12.75" customHeight="1">
      <c r="A11" s="40" t="s">
        <v>0</v>
      </c>
      <c r="B11" s="41" t="s">
        <v>1</v>
      </c>
      <c r="C11" s="41" t="s">
        <v>2</v>
      </c>
      <c r="D11" s="41" t="s">
        <v>60</v>
      </c>
      <c r="E11" s="41" t="s">
        <v>61</v>
      </c>
      <c r="F11" s="42" t="s">
        <v>51</v>
      </c>
      <c r="G11" s="44" t="s">
        <v>50</v>
      </c>
      <c r="H11" s="42" t="s">
        <v>49</v>
      </c>
    </row>
    <row r="12" spans="1:8" ht="31.5" customHeight="1">
      <c r="A12" s="40"/>
      <c r="B12" s="41"/>
      <c r="C12" s="41"/>
      <c r="D12" s="41"/>
      <c r="E12" s="41"/>
      <c r="F12" s="43"/>
      <c r="G12" s="45"/>
      <c r="H12" s="43"/>
    </row>
    <row r="13" spans="1:8" ht="12.75">
      <c r="A13" s="1">
        <v>1</v>
      </c>
      <c r="B13" s="2">
        <v>2</v>
      </c>
      <c r="C13" s="2">
        <v>3</v>
      </c>
      <c r="D13" s="14">
        <v>5</v>
      </c>
      <c r="E13" s="14">
        <v>6</v>
      </c>
      <c r="F13" s="14">
        <v>7</v>
      </c>
      <c r="G13" s="14">
        <v>8</v>
      </c>
      <c r="H13" s="14">
        <v>9</v>
      </c>
    </row>
    <row r="14" spans="1:8" ht="12.75">
      <c r="A14" s="3" t="s">
        <v>3</v>
      </c>
      <c r="B14" s="4" t="s">
        <v>4</v>
      </c>
      <c r="C14" s="4" t="s">
        <v>5</v>
      </c>
      <c r="D14" s="16">
        <f>D15+D16+D17+D18+D19</f>
        <v>20387</v>
      </c>
      <c r="E14" s="16">
        <f>E15+E16+E17+E18+E19</f>
        <v>19769</v>
      </c>
      <c r="F14" s="23">
        <f>E14-D14</f>
        <v>-618</v>
      </c>
      <c r="G14" s="24">
        <f>E14/D14*100</f>
        <v>96.96865649678716</v>
      </c>
      <c r="H14" s="24">
        <f>E14/E43*100</f>
        <v>20.881570052391414</v>
      </c>
    </row>
    <row r="15" spans="1:8" ht="40.5" customHeight="1">
      <c r="A15" s="5" t="s">
        <v>6</v>
      </c>
      <c r="B15" s="6" t="s">
        <v>4</v>
      </c>
      <c r="C15" s="6" t="s">
        <v>7</v>
      </c>
      <c r="D15" s="17">
        <v>1350</v>
      </c>
      <c r="E15" s="17">
        <v>1432</v>
      </c>
      <c r="F15" s="20">
        <f aca="true" t="shared" si="0" ref="F15:F43">E15-D15</f>
        <v>82</v>
      </c>
      <c r="G15" s="21">
        <f aca="true" t="shared" si="1" ref="G15:G43">E15/D15*100</f>
        <v>106.07407407407408</v>
      </c>
      <c r="H15" s="21">
        <f>E15/E43*100</f>
        <v>1.5125908399526786</v>
      </c>
    </row>
    <row r="16" spans="1:8" ht="50.25" customHeight="1">
      <c r="A16" s="5" t="s">
        <v>8</v>
      </c>
      <c r="B16" s="6" t="s">
        <v>4</v>
      </c>
      <c r="C16" s="6" t="s">
        <v>9</v>
      </c>
      <c r="D16" s="17">
        <v>1020</v>
      </c>
      <c r="E16" s="17">
        <v>1042</v>
      </c>
      <c r="F16" s="20">
        <f t="shared" si="0"/>
        <v>22</v>
      </c>
      <c r="G16" s="21">
        <f t="shared" si="1"/>
        <v>102.15686274509804</v>
      </c>
      <c r="H16" s="21">
        <f>E16/E43*100</f>
        <v>1.100642217339868</v>
      </c>
    </row>
    <row r="17" spans="1:8" ht="46.5" customHeight="1">
      <c r="A17" s="5" t="s">
        <v>10</v>
      </c>
      <c r="B17" s="6" t="s">
        <v>4</v>
      </c>
      <c r="C17" s="6" t="s">
        <v>11</v>
      </c>
      <c r="D17" s="17">
        <f>16472+345</f>
        <v>16817</v>
      </c>
      <c r="E17" s="17">
        <f>16875+345</f>
        <v>17220</v>
      </c>
      <c r="F17" s="20">
        <f t="shared" si="0"/>
        <v>403</v>
      </c>
      <c r="G17" s="21">
        <f t="shared" si="1"/>
        <v>102.39638461081049</v>
      </c>
      <c r="H17" s="21">
        <f>E17/E43*100</f>
        <v>18.189116106134865</v>
      </c>
    </row>
    <row r="18" spans="1:8" ht="16.5" customHeight="1">
      <c r="A18" s="5" t="s">
        <v>13</v>
      </c>
      <c r="B18" s="6" t="s">
        <v>4</v>
      </c>
      <c r="C18" s="6" t="s">
        <v>14</v>
      </c>
      <c r="D18" s="17">
        <v>600</v>
      </c>
      <c r="E18" s="17">
        <v>0</v>
      </c>
      <c r="F18" s="20">
        <f t="shared" si="0"/>
        <v>-600</v>
      </c>
      <c r="G18" s="21">
        <f t="shared" si="1"/>
        <v>0</v>
      </c>
      <c r="H18" s="21">
        <f>E18/E43*100</f>
        <v>0</v>
      </c>
    </row>
    <row r="19" spans="1:8" ht="28.5" customHeight="1">
      <c r="A19" s="5" t="s">
        <v>15</v>
      </c>
      <c r="B19" s="6" t="s">
        <v>4</v>
      </c>
      <c r="C19" s="6" t="s">
        <v>16</v>
      </c>
      <c r="D19" s="17">
        <v>600</v>
      </c>
      <c r="E19" s="17">
        <v>75</v>
      </c>
      <c r="F19" s="20">
        <f t="shared" si="0"/>
        <v>-525</v>
      </c>
      <c r="G19" s="21">
        <f t="shared" si="1"/>
        <v>12.5</v>
      </c>
      <c r="H19" s="21">
        <f>E19/E43*100</f>
        <v>0.07922088896400202</v>
      </c>
    </row>
    <row r="20" spans="1:8" ht="45.75" customHeight="1">
      <c r="A20" s="3" t="s">
        <v>17</v>
      </c>
      <c r="B20" s="4" t="s">
        <v>9</v>
      </c>
      <c r="C20" s="4" t="s">
        <v>5</v>
      </c>
      <c r="D20" s="15">
        <f>D21+D23+D22</f>
        <v>1693</v>
      </c>
      <c r="E20" s="15">
        <f>E21+E23+E22</f>
        <v>1000</v>
      </c>
      <c r="F20" s="25">
        <f t="shared" si="0"/>
        <v>-693</v>
      </c>
      <c r="G20" s="26">
        <f t="shared" si="1"/>
        <v>59.06674542232723</v>
      </c>
      <c r="H20" s="26">
        <f>E20/E43*100</f>
        <v>1.056278519520027</v>
      </c>
    </row>
    <row r="21" spans="1:8" ht="34.5" customHeight="1">
      <c r="A21" s="5" t="s">
        <v>18</v>
      </c>
      <c r="B21" s="6" t="s">
        <v>9</v>
      </c>
      <c r="C21" s="6" t="s">
        <v>19</v>
      </c>
      <c r="D21" s="17">
        <f>593</f>
        <v>593</v>
      </c>
      <c r="E21" s="17">
        <v>300</v>
      </c>
      <c r="F21" s="20">
        <f t="shared" si="0"/>
        <v>-293</v>
      </c>
      <c r="G21" s="21">
        <f t="shared" si="1"/>
        <v>50.5902192242833</v>
      </c>
      <c r="H21" s="21">
        <f>E21/E43*100</f>
        <v>0.3168835558560081</v>
      </c>
    </row>
    <row r="22" spans="1:8" ht="17.25" customHeight="1">
      <c r="A22" s="5" t="s">
        <v>48</v>
      </c>
      <c r="B22" s="6" t="s">
        <v>9</v>
      </c>
      <c r="C22" s="6" t="s">
        <v>20</v>
      </c>
      <c r="D22" s="17">
        <v>800</v>
      </c>
      <c r="E22" s="17">
        <v>700</v>
      </c>
      <c r="F22" s="20">
        <f t="shared" si="0"/>
        <v>-100</v>
      </c>
      <c r="G22" s="21">
        <f t="shared" si="1"/>
        <v>87.5</v>
      </c>
      <c r="H22" s="21">
        <f>E22/E43*100</f>
        <v>0.739394963664019</v>
      </c>
    </row>
    <row r="23" spans="1:8" s="19" customFormat="1" ht="30" customHeight="1">
      <c r="A23" s="5" t="s">
        <v>46</v>
      </c>
      <c r="B23" s="6" t="s">
        <v>9</v>
      </c>
      <c r="C23" s="6" t="s">
        <v>42</v>
      </c>
      <c r="D23" s="18">
        <v>300</v>
      </c>
      <c r="E23" s="18">
        <v>0</v>
      </c>
      <c r="F23" s="20">
        <f t="shared" si="0"/>
        <v>-300</v>
      </c>
      <c r="G23" s="21">
        <f t="shared" si="1"/>
        <v>0</v>
      </c>
      <c r="H23" s="22">
        <f>E23/E43*100</f>
        <v>0</v>
      </c>
    </row>
    <row r="24" spans="1:8" ht="14.25" customHeight="1">
      <c r="A24" s="3" t="s">
        <v>21</v>
      </c>
      <c r="B24" s="4" t="s">
        <v>11</v>
      </c>
      <c r="C24" s="4" t="s">
        <v>5</v>
      </c>
      <c r="D24" s="15">
        <f>D27+D26+D25</f>
        <v>24348</v>
      </c>
      <c r="E24" s="15">
        <f>E27+E26+E25</f>
        <v>28390</v>
      </c>
      <c r="F24" s="25">
        <f t="shared" si="0"/>
        <v>4042</v>
      </c>
      <c r="G24" s="26">
        <f t="shared" si="1"/>
        <v>116.60095285033678</v>
      </c>
      <c r="H24" s="26">
        <f>E24/E43*100</f>
        <v>29.987747169173566</v>
      </c>
    </row>
    <row r="25" spans="1:8" ht="17.25" customHeight="1">
      <c r="A25" s="5" t="s">
        <v>45</v>
      </c>
      <c r="B25" s="6" t="s">
        <v>11</v>
      </c>
      <c r="C25" s="6" t="s">
        <v>31</v>
      </c>
      <c r="D25" s="18">
        <v>270</v>
      </c>
      <c r="E25" s="18">
        <v>0</v>
      </c>
      <c r="F25" s="20">
        <f t="shared" si="0"/>
        <v>-270</v>
      </c>
      <c r="G25" s="21">
        <f t="shared" si="1"/>
        <v>0</v>
      </c>
      <c r="H25" s="21">
        <f>E25/E43*100</f>
        <v>0</v>
      </c>
    </row>
    <row r="26" spans="1:8" ht="17.25" customHeight="1">
      <c r="A26" s="5" t="s">
        <v>47</v>
      </c>
      <c r="B26" s="6" t="s">
        <v>11</v>
      </c>
      <c r="C26" s="6" t="s">
        <v>19</v>
      </c>
      <c r="D26" s="17">
        <v>16600</v>
      </c>
      <c r="E26" s="17">
        <v>24600</v>
      </c>
      <c r="F26" s="20">
        <f t="shared" si="0"/>
        <v>8000</v>
      </c>
      <c r="G26" s="21">
        <f t="shared" si="1"/>
        <v>148.19277108433735</v>
      </c>
      <c r="H26" s="21">
        <f>E26/E43*100</f>
        <v>25.984451580192662</v>
      </c>
    </row>
    <row r="27" spans="1:8" ht="19.5" customHeight="1">
      <c r="A27" s="5" t="s">
        <v>23</v>
      </c>
      <c r="B27" s="6" t="s">
        <v>11</v>
      </c>
      <c r="C27" s="6" t="s">
        <v>24</v>
      </c>
      <c r="D27" s="17">
        <v>7478</v>
      </c>
      <c r="E27" s="17">
        <v>3790</v>
      </c>
      <c r="F27" s="20">
        <f t="shared" si="0"/>
        <v>-3688</v>
      </c>
      <c r="G27" s="21">
        <f t="shared" si="1"/>
        <v>50.682000534902386</v>
      </c>
      <c r="H27" s="21">
        <f>E27/E43*100</f>
        <v>4.003295588980903</v>
      </c>
    </row>
    <row r="28" spans="1:8" ht="12.75">
      <c r="A28" s="3" t="s">
        <v>25</v>
      </c>
      <c r="B28" s="4" t="s">
        <v>22</v>
      </c>
      <c r="C28" s="4" t="s">
        <v>5</v>
      </c>
      <c r="D28" s="15">
        <f>D29+D30+D31</f>
        <v>38167</v>
      </c>
      <c r="E28" s="15">
        <f>E29+E30+E31</f>
        <v>35265</v>
      </c>
      <c r="F28" s="25">
        <f t="shared" si="0"/>
        <v>-2902</v>
      </c>
      <c r="G28" s="26">
        <f t="shared" si="1"/>
        <v>92.39657295569471</v>
      </c>
      <c r="H28" s="26">
        <f>E28/E43*100</f>
        <v>37.249661990873754</v>
      </c>
    </row>
    <row r="29" spans="1:8" ht="15" customHeight="1">
      <c r="A29" s="5" t="s">
        <v>26</v>
      </c>
      <c r="B29" s="6" t="s">
        <v>22</v>
      </c>
      <c r="C29" s="6" t="s">
        <v>4</v>
      </c>
      <c r="D29" s="17">
        <v>7618</v>
      </c>
      <c r="E29" s="17">
        <v>7318</v>
      </c>
      <c r="F29" s="20">
        <f t="shared" si="0"/>
        <v>-300</v>
      </c>
      <c r="G29" s="21">
        <f t="shared" si="1"/>
        <v>96.06195851929641</v>
      </c>
      <c r="H29" s="21">
        <f>E29/E43*100</f>
        <v>7.729846205847559</v>
      </c>
    </row>
    <row r="30" spans="1:8" ht="12" customHeight="1">
      <c r="A30" s="5" t="s">
        <v>27</v>
      </c>
      <c r="B30" s="6" t="s">
        <v>22</v>
      </c>
      <c r="C30" s="6" t="s">
        <v>7</v>
      </c>
      <c r="D30" s="17">
        <v>10500</v>
      </c>
      <c r="E30" s="17">
        <v>9500</v>
      </c>
      <c r="F30" s="20">
        <f t="shared" si="0"/>
        <v>-1000</v>
      </c>
      <c r="G30" s="21">
        <f t="shared" si="1"/>
        <v>90.47619047619048</v>
      </c>
      <c r="H30" s="21">
        <f>E30/E43*100</f>
        <v>10.034645935440258</v>
      </c>
    </row>
    <row r="31" spans="1:8" ht="12.75">
      <c r="A31" s="8" t="s">
        <v>28</v>
      </c>
      <c r="B31" s="6" t="s">
        <v>22</v>
      </c>
      <c r="C31" s="6" t="s">
        <v>9</v>
      </c>
      <c r="D31" s="17">
        <v>20049</v>
      </c>
      <c r="E31" s="17">
        <v>18447</v>
      </c>
      <c r="F31" s="20">
        <f t="shared" si="0"/>
        <v>-1602</v>
      </c>
      <c r="G31" s="21">
        <f t="shared" si="1"/>
        <v>92.00957653748316</v>
      </c>
      <c r="H31" s="21">
        <f>E31/E43*100</f>
        <v>19.48516984958594</v>
      </c>
    </row>
    <row r="32" spans="1:8" ht="21" customHeight="1">
      <c r="A32" s="3" t="s">
        <v>29</v>
      </c>
      <c r="B32" s="4" t="s">
        <v>12</v>
      </c>
      <c r="C32" s="4" t="s">
        <v>5</v>
      </c>
      <c r="D32" s="15">
        <f>D33</f>
        <v>250</v>
      </c>
      <c r="E32" s="15">
        <f>E33</f>
        <v>291</v>
      </c>
      <c r="F32" s="25">
        <f t="shared" si="0"/>
        <v>41</v>
      </c>
      <c r="G32" s="26">
        <f t="shared" si="1"/>
        <v>116.39999999999999</v>
      </c>
      <c r="H32" s="26">
        <f>E32/E43*100</f>
        <v>0.3073770491803279</v>
      </c>
    </row>
    <row r="33" spans="1:8" ht="25.5" customHeight="1">
      <c r="A33" s="5" t="s">
        <v>30</v>
      </c>
      <c r="B33" s="6" t="s">
        <v>12</v>
      </c>
      <c r="C33" s="6" t="s">
        <v>12</v>
      </c>
      <c r="D33" s="17">
        <v>250</v>
      </c>
      <c r="E33" s="17">
        <v>291</v>
      </c>
      <c r="F33" s="20">
        <f t="shared" si="0"/>
        <v>41</v>
      </c>
      <c r="G33" s="21">
        <f t="shared" si="1"/>
        <v>116.39999999999999</v>
      </c>
      <c r="H33" s="21">
        <f>E33/E43*100</f>
        <v>0.3073770491803279</v>
      </c>
    </row>
    <row r="34" spans="1:8" ht="12.75">
      <c r="A34" s="3" t="s">
        <v>43</v>
      </c>
      <c r="B34" s="4" t="s">
        <v>31</v>
      </c>
      <c r="C34" s="4" t="s">
        <v>5</v>
      </c>
      <c r="D34" s="15">
        <f>D35</f>
        <v>8300</v>
      </c>
      <c r="E34" s="15">
        <f>E35</f>
        <v>8158</v>
      </c>
      <c r="F34" s="25">
        <f t="shared" si="0"/>
        <v>-142</v>
      </c>
      <c r="G34" s="26">
        <f t="shared" si="1"/>
        <v>98.28915662650603</v>
      </c>
      <c r="H34" s="26">
        <f>E34/E43*100</f>
        <v>8.617120162244381</v>
      </c>
    </row>
    <row r="35" spans="1:8" ht="12.75">
      <c r="A35" s="5" t="s">
        <v>32</v>
      </c>
      <c r="B35" s="6" t="s">
        <v>31</v>
      </c>
      <c r="C35" s="6" t="s">
        <v>4</v>
      </c>
      <c r="D35" s="17">
        <v>8300</v>
      </c>
      <c r="E35" s="17">
        <v>8158</v>
      </c>
      <c r="F35" s="20">
        <f t="shared" si="0"/>
        <v>-142</v>
      </c>
      <c r="G35" s="21">
        <f t="shared" si="1"/>
        <v>98.28915662650603</v>
      </c>
      <c r="H35" s="21">
        <f>E35/E43*100</f>
        <v>8.617120162244381</v>
      </c>
    </row>
    <row r="36" spans="1:8" ht="36.75" customHeight="1">
      <c r="A36" s="3" t="s">
        <v>33</v>
      </c>
      <c r="B36" s="4" t="s">
        <v>34</v>
      </c>
      <c r="C36" s="4" t="s">
        <v>35</v>
      </c>
      <c r="D36" s="15">
        <f>D38+D37</f>
        <v>205</v>
      </c>
      <c r="E36" s="15">
        <f>E38+E37</f>
        <v>1249</v>
      </c>
      <c r="F36" s="25">
        <f t="shared" si="0"/>
        <v>1044</v>
      </c>
      <c r="G36" s="26">
        <f t="shared" si="1"/>
        <v>609.2682926829268</v>
      </c>
      <c r="H36" s="26">
        <f>E36/E43*100</f>
        <v>1.3192918708805137</v>
      </c>
    </row>
    <row r="37" spans="1:8" ht="12.75" customHeight="1">
      <c r="A37" s="5" t="s">
        <v>36</v>
      </c>
      <c r="B37" s="6" t="s">
        <v>20</v>
      </c>
      <c r="C37" s="6" t="s">
        <v>4</v>
      </c>
      <c r="D37" s="17">
        <v>5</v>
      </c>
      <c r="E37" s="17">
        <v>5</v>
      </c>
      <c r="F37" s="20">
        <f t="shared" si="0"/>
        <v>0</v>
      </c>
      <c r="G37" s="21">
        <f t="shared" si="1"/>
        <v>100</v>
      </c>
      <c r="H37" s="21">
        <f>E37/E43*100</f>
        <v>0.005281392597600135</v>
      </c>
    </row>
    <row r="38" spans="1:8" ht="12.75">
      <c r="A38" s="5" t="s">
        <v>37</v>
      </c>
      <c r="B38" s="6" t="s">
        <v>20</v>
      </c>
      <c r="C38" s="6" t="s">
        <v>9</v>
      </c>
      <c r="D38" s="17">
        <v>200</v>
      </c>
      <c r="E38" s="17">
        <v>1244</v>
      </c>
      <c r="F38" s="20">
        <f t="shared" si="0"/>
        <v>1044</v>
      </c>
      <c r="G38" s="21">
        <f t="shared" si="1"/>
        <v>622</v>
      </c>
      <c r="H38" s="21">
        <f>E38/E43*100</f>
        <v>1.3140104782829136</v>
      </c>
    </row>
    <row r="39" spans="1:8" ht="12.75">
      <c r="A39" s="3" t="s">
        <v>38</v>
      </c>
      <c r="B39" s="4" t="s">
        <v>14</v>
      </c>
      <c r="C39" s="4" t="s">
        <v>5</v>
      </c>
      <c r="D39" s="15">
        <f>D40</f>
        <v>529</v>
      </c>
      <c r="E39" s="15">
        <f>E40</f>
        <v>550</v>
      </c>
      <c r="F39" s="25">
        <f t="shared" si="0"/>
        <v>21</v>
      </c>
      <c r="G39" s="26">
        <f t="shared" si="1"/>
        <v>103.96975425330812</v>
      </c>
      <c r="H39" s="26">
        <f>E39/E43*100</f>
        <v>0.5809531857360148</v>
      </c>
    </row>
    <row r="40" spans="1:8" ht="12.75">
      <c r="A40" s="9" t="s">
        <v>39</v>
      </c>
      <c r="B40" s="10" t="s">
        <v>14</v>
      </c>
      <c r="C40" s="10" t="s">
        <v>4</v>
      </c>
      <c r="D40" s="17">
        <v>529</v>
      </c>
      <c r="E40" s="17">
        <v>550</v>
      </c>
      <c r="F40" s="20">
        <f t="shared" si="0"/>
        <v>21</v>
      </c>
      <c r="G40" s="21">
        <f t="shared" si="1"/>
        <v>103.96975425330812</v>
      </c>
      <c r="H40" s="21">
        <f>E40/E43*100</f>
        <v>0.5809531857360148</v>
      </c>
    </row>
    <row r="41" spans="1:8" ht="24">
      <c r="A41" s="11" t="s">
        <v>40</v>
      </c>
      <c r="B41" s="7" t="s">
        <v>16</v>
      </c>
      <c r="C41" s="7" t="s">
        <v>5</v>
      </c>
      <c r="D41" s="15">
        <f>D42</f>
        <v>800</v>
      </c>
      <c r="E41" s="15">
        <f>E42</f>
        <v>0</v>
      </c>
      <c r="F41" s="25">
        <f t="shared" si="0"/>
        <v>-800</v>
      </c>
      <c r="G41" s="26">
        <f t="shared" si="1"/>
        <v>0</v>
      </c>
      <c r="H41" s="26">
        <f>E41/E43*100</f>
        <v>0</v>
      </c>
    </row>
    <row r="42" spans="1:8" ht="24">
      <c r="A42" s="12" t="s">
        <v>41</v>
      </c>
      <c r="B42" s="6" t="s">
        <v>16</v>
      </c>
      <c r="C42" s="6" t="s">
        <v>4</v>
      </c>
      <c r="D42" s="17">
        <v>800</v>
      </c>
      <c r="E42" s="17">
        <v>0</v>
      </c>
      <c r="F42" s="20">
        <f t="shared" si="0"/>
        <v>-800</v>
      </c>
      <c r="G42" s="21">
        <f t="shared" si="1"/>
        <v>0</v>
      </c>
      <c r="H42" s="21">
        <f>E42/E43*100</f>
        <v>0</v>
      </c>
    </row>
    <row r="43" spans="1:8" ht="12.75">
      <c r="A43" s="13" t="s">
        <v>44</v>
      </c>
      <c r="B43" s="13"/>
      <c r="C43" s="13"/>
      <c r="D43" s="13">
        <f>D14+D20+D24+D28+D32+D34+D36+D39+D41</f>
        <v>94679</v>
      </c>
      <c r="E43" s="13">
        <f>E14+E20+E24+E28+E32+E34+E36+E39+E41</f>
        <v>94672</v>
      </c>
      <c r="F43" s="13">
        <f t="shared" si="0"/>
        <v>-7</v>
      </c>
      <c r="G43" s="22">
        <f t="shared" si="1"/>
        <v>99.99260659702786</v>
      </c>
      <c r="H43" s="22">
        <f>H14+H20+H24+H28+H32+H34+H36+H39+H41</f>
        <v>100.00000000000001</v>
      </c>
    </row>
  </sheetData>
  <sheetProtection/>
  <mergeCells count="11">
    <mergeCell ref="B1:H6"/>
    <mergeCell ref="A7:D8"/>
    <mergeCell ref="A9:D10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2018-11-14T07:05:55Z</cp:lastPrinted>
  <dcterms:created xsi:type="dcterms:W3CDTF">1996-10-08T23:32:33Z</dcterms:created>
  <dcterms:modified xsi:type="dcterms:W3CDTF">2018-11-14T07:06:18Z</dcterms:modified>
  <cp:category/>
  <cp:version/>
  <cp:contentType/>
  <cp:contentStatus/>
</cp:coreProperties>
</file>